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6195" activeTab="1"/>
  </bookViews>
  <sheets>
    <sheet name="summary key info" sheetId="1" r:id="rId1"/>
    <sheet name="condensed income statement" sheetId="2" r:id="rId2"/>
    <sheet name="condensed balance sheets" sheetId="3" r:id="rId3"/>
    <sheet name="condensed cash flow" sheetId="4" r:id="rId4"/>
    <sheet name="condensed statement of equity" sheetId="5" r:id="rId5"/>
  </sheets>
  <definedNames/>
  <calcPr fullCalcOnLoad="1"/>
</workbook>
</file>

<file path=xl/sharedStrings.xml><?xml version="1.0" encoding="utf-8"?>
<sst xmlns="http://schemas.openxmlformats.org/spreadsheetml/2006/main" count="223" uniqueCount="138">
  <si>
    <t>MERCES HOLDINGS BERHAD</t>
  </si>
  <si>
    <t>(Company No. 6403-X)</t>
  </si>
  <si>
    <t>(Incorporated in Malaysia)</t>
  </si>
  <si>
    <t>SUMMARY OF KEY FINANCIAL INFORMATION FOR</t>
  </si>
  <si>
    <t>CURRENT YEAR</t>
  </si>
  <si>
    <t>QUARTER</t>
  </si>
  <si>
    <t>PRECEDING YEAR</t>
  </si>
  <si>
    <t>CORRESPONDING</t>
  </si>
  <si>
    <t>TO DATE</t>
  </si>
  <si>
    <t>PERIOD</t>
  </si>
  <si>
    <t>RM'000</t>
  </si>
  <si>
    <t>Revenue</t>
  </si>
  <si>
    <t>Profit/(Loss) before tax</t>
  </si>
  <si>
    <t xml:space="preserve">Profit/(Loss) after tax and </t>
  </si>
  <si>
    <t>minority interest</t>
  </si>
  <si>
    <t>Net profit/(loss) for the period</t>
  </si>
  <si>
    <t>Basic earnings/(loss) per</t>
  </si>
  <si>
    <t>share (sen)</t>
  </si>
  <si>
    <t>Dividend per share (sen)</t>
  </si>
  <si>
    <t>Net tangible assets per share</t>
  </si>
  <si>
    <t>INDIVIDUAL QUARTER</t>
  </si>
  <si>
    <t>CUMULATIVE QUARTER</t>
  </si>
  <si>
    <t>(RM)</t>
  </si>
  <si>
    <t>Remarks :</t>
  </si>
  <si>
    <t>AS AT PRECEDING FINANCIAL</t>
  </si>
  <si>
    <t>YEAR END</t>
  </si>
  <si>
    <t>AS AT END OF CURRENT</t>
  </si>
  <si>
    <t>Operating expenses</t>
  </si>
  <si>
    <t>Other operating income</t>
  </si>
  <si>
    <t>Finance costs</t>
  </si>
  <si>
    <t>Profit after tax</t>
  </si>
  <si>
    <t>Taxation</t>
  </si>
  <si>
    <t>Profit before tax</t>
  </si>
  <si>
    <t>Minority interest</t>
  </si>
  <si>
    <t>Net profit for the period</t>
  </si>
  <si>
    <t>Earnings per shares -  Basic</t>
  </si>
  <si>
    <t>(sen)                           -  Diluted</t>
  </si>
  <si>
    <t>(The Condensed Consolidated Income Statements hould be read in conjunction with the Annual Financial Report</t>
  </si>
  <si>
    <t xml:space="preserve">The Board of Directors is pleased to announce the following unaudited quarterly report on consolidated results of </t>
  </si>
  <si>
    <t>Page 2</t>
  </si>
  <si>
    <t>Audited as at</t>
  </si>
  <si>
    <t>Unaudited as at</t>
  </si>
  <si>
    <t>Year Ended</t>
  </si>
  <si>
    <t>Property, Plant and Equipment</t>
  </si>
  <si>
    <t>Current Assets</t>
  </si>
  <si>
    <t>Current Liabilities</t>
  </si>
  <si>
    <t>Provision for Taxation</t>
  </si>
  <si>
    <t>Property Development Expenditure</t>
  </si>
  <si>
    <t>Due from Contract Customers</t>
  </si>
  <si>
    <t>Trade Debtors</t>
  </si>
  <si>
    <t>Other Debtors and Prepayments</t>
  </si>
  <si>
    <t>Short Term Deposits</t>
  </si>
  <si>
    <t>Cash and Bank Balances</t>
  </si>
  <si>
    <t>Trade Creditors</t>
  </si>
  <si>
    <t>Other Creditors</t>
  </si>
  <si>
    <t>Overdraft and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</si>
  <si>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</si>
  <si>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</si>
  <si>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</si>
  <si>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</si>
  <si>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</si>
  <si>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</si>
  <si>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 xml:space="preserve">Borrowings </t>
  </si>
  <si>
    <t>Other Long Term Liabilities</t>
  </si>
  <si>
    <t>CONDENSED CONSOLIDATED CASH FLOW STATEMENTS</t>
  </si>
  <si>
    <t>Current Year</t>
  </si>
  <si>
    <t>Quarter Ended</t>
  </si>
  <si>
    <t>Operating profit before changes in working capital</t>
  </si>
  <si>
    <t>Change in working capital</t>
  </si>
  <si>
    <t>Net cash flows from operating activities</t>
  </si>
  <si>
    <t>Investing Activities</t>
  </si>
  <si>
    <t>Financing Activities</t>
  </si>
  <si>
    <t>Net change in Cash and Cash Equivalents</t>
  </si>
  <si>
    <t>Cash and Cash Equivalents at beginning of year</t>
  </si>
  <si>
    <t xml:space="preserve">(The Condensed Consolidated Cash Flow Statements should be read in conjunction with the Annual Financial </t>
  </si>
  <si>
    <t>(The Condensed Consolidated Balance Sheets should be read in conjunction with the Annual Financial Report for</t>
  </si>
  <si>
    <t>CONDENSED CONSOLIDATED STATEMENTS OF CHANGES IN EQUITY</t>
  </si>
  <si>
    <t>Share</t>
  </si>
  <si>
    <t>Capital</t>
  </si>
  <si>
    <t>Reserve</t>
  </si>
  <si>
    <t>Retained</t>
  </si>
  <si>
    <t>Total</t>
  </si>
  <si>
    <t>Movements for the period</t>
  </si>
  <si>
    <t>Preceding Year Corresponding Quarter</t>
  </si>
  <si>
    <t>Page 4</t>
  </si>
  <si>
    <t>PART A2</t>
  </si>
  <si>
    <t>PART A3</t>
  </si>
  <si>
    <t>ADDITIONAL INFORMATION</t>
  </si>
  <si>
    <t>Profit/(Loss) from operations</t>
  </si>
  <si>
    <t>Gross interest income</t>
  </si>
  <si>
    <t>Gross interest expense</t>
  </si>
  <si>
    <t>Depreciation</t>
  </si>
  <si>
    <t>N/A</t>
  </si>
  <si>
    <t>Land held for Development</t>
  </si>
  <si>
    <t>profits/</t>
  </si>
  <si>
    <t>(accumulated</t>
  </si>
  <si>
    <t>loss)</t>
  </si>
  <si>
    <t>Cash and Cash Equivalents at end of period</t>
  </si>
  <si>
    <t>Net (loss)/profit before tax</t>
  </si>
  <si>
    <t>Gain on disposal of property, plant and equipment</t>
  </si>
  <si>
    <t>Interest expense</t>
  </si>
  <si>
    <t>Interest income</t>
  </si>
  <si>
    <t>(Increase)/decrease in receivable</t>
  </si>
  <si>
    <t>Increase/(decrease) in payable</t>
  </si>
  <si>
    <t>Cash flow generated from operations</t>
  </si>
  <si>
    <t>Taxation paid</t>
  </si>
  <si>
    <t>Interest paid</t>
  </si>
  <si>
    <t>Interest received</t>
  </si>
  <si>
    <t>Proceeds from the disposal of property, plant and equipment</t>
  </si>
  <si>
    <t>Purchase of property, plant and equipment</t>
  </si>
  <si>
    <t>Net change in bank borrowings</t>
  </si>
  <si>
    <t>Repayment of hire purchase and lease payable</t>
  </si>
  <si>
    <t>Adjustment for non-cash flow items:-</t>
  </si>
  <si>
    <t>Page 3</t>
  </si>
  <si>
    <t xml:space="preserve">(The Condensed Consolidated Statements of Changes in Equity should be read in conjunction with </t>
  </si>
  <si>
    <t>31/12/2002</t>
  </si>
  <si>
    <t>Report for the year ended 31 December 2002)</t>
  </si>
  <si>
    <t>the Annual Financial Report for the year ended 31 December 2002)</t>
  </si>
  <si>
    <t>the year ended 31 December 2002)</t>
  </si>
  <si>
    <t>for the year ended 31 December 2002)</t>
  </si>
  <si>
    <t>Balance as at 1 January 2003</t>
  </si>
  <si>
    <t>Balance as at 1 January 2002</t>
  </si>
  <si>
    <t>Decrease/(increase) in development properties</t>
  </si>
  <si>
    <t>Preceding Year</t>
  </si>
  <si>
    <t>THE FINANCIAL PERIOD ENDED 31 DECEMBER 2003</t>
  </si>
  <si>
    <t>31/12/2003</t>
  </si>
  <si>
    <t>CONDENSED CONSOLIDATED INCOME STATEMENTS AS AT 31 DECEMBER 2003</t>
  </si>
  <si>
    <t>the Group for the fourth quarter ended 31 December 2003</t>
  </si>
  <si>
    <t>CONDENSED CONSOLIDATED BALANCE SHEETS AT AS 31 DECEMBER 2003</t>
  </si>
  <si>
    <t>Quarterly Report on Consolidated Results for the Fourth Quarter Ended 31 December 2003</t>
  </si>
  <si>
    <t>FOR THE QUARTER ENDED 31 DECEMBER 2003</t>
  </si>
  <si>
    <t>Current Year Quarter Ended 31 December 2003</t>
  </si>
  <si>
    <t>Balance as at 31 December 2003</t>
  </si>
  <si>
    <t>Ended 31 December 2002</t>
  </si>
  <si>
    <t>Balance as at 31 December 2002</t>
  </si>
  <si>
    <t>Provision for liquidated and ascertained damages</t>
  </si>
  <si>
    <t>Net cash flows from investing activities</t>
  </si>
  <si>
    <t>Net cash flows from financing activities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</si>
</sst>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</numFmts>
  <fonts count="11">
    <font>
      <sz val="10"/>
      <name val="Arial"/>
      <family val="0"/>
    </font>
    <font>
      <sz val="8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u val="single"/>
      <sz val="9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3" fontId="5" fillId="0" borderId="0" xfId="15" applyFont="1" applyAlignment="1">
      <alignment/>
    </xf>
    <xf numFmtId="171" fontId="5" fillId="0" borderId="0" xfId="15" applyNumberFormat="1" applyFont="1" applyAlignment="1">
      <alignment/>
    </xf>
    <xf numFmtId="171" fontId="5" fillId="0" borderId="1" xfId="15" applyNumberFormat="1" applyFont="1" applyBorder="1" applyAlignment="1">
      <alignment/>
    </xf>
    <xf numFmtId="171" fontId="5" fillId="0" borderId="2" xfId="15" applyNumberFormat="1" applyFont="1" applyBorder="1" applyAlignment="1">
      <alignment/>
    </xf>
    <xf numFmtId="171" fontId="5" fillId="0" borderId="3" xfId="15" applyNumberFormat="1" applyFont="1" applyBorder="1" applyAlignment="1">
      <alignment/>
    </xf>
    <xf numFmtId="171" fontId="5" fillId="0" borderId="4" xfId="15" applyNumberFormat="1" applyFont="1" applyBorder="1" applyAlignment="1">
      <alignment/>
    </xf>
    <xf numFmtId="171" fontId="5" fillId="0" borderId="5" xfId="15" applyNumberFormat="1" applyFont="1" applyBorder="1" applyAlignment="1">
      <alignment/>
    </xf>
    <xf numFmtId="171" fontId="5" fillId="0" borderId="6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171" fontId="5" fillId="0" borderId="0" xfId="15" applyNumberFormat="1" applyFont="1" applyFill="1" applyAlignment="1">
      <alignment/>
    </xf>
    <xf numFmtId="171" fontId="5" fillId="0" borderId="0" xfId="15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0" xfId="15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3">
      <selection activeCell="E38" sqref="E38"/>
    </sheetView>
  </sheetViews>
  <sheetFormatPr defaultColWidth="9.140625" defaultRowHeight="12.75"/>
  <cols>
    <col min="1" max="1" width="3.140625" style="0" customWidth="1"/>
    <col min="2" max="2" width="24.7109375" style="0" customWidth="1"/>
    <col min="3" max="3" width="12.7109375" style="0" customWidth="1"/>
    <col min="4" max="4" width="1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1.7109375" style="0" customWidth="1"/>
    <col min="9" max="9" width="14.7109375" style="0" customWidth="1"/>
  </cols>
  <sheetData>
    <row r="1" spans="1:9" s="2" customFormat="1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s="3" customFormat="1" ht="13.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14.2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="3" customFormat="1" ht="14.25">
      <c r="A4" s="14" t="s">
        <v>85</v>
      </c>
    </row>
    <row r="5" s="3" customFormat="1" ht="13.5"/>
    <row r="6" spans="1:9" s="3" customFormat="1" ht="14.25">
      <c r="A6" s="37" t="s">
        <v>3</v>
      </c>
      <c r="B6" s="37"/>
      <c r="C6" s="37"/>
      <c r="D6" s="37"/>
      <c r="E6" s="37"/>
      <c r="F6" s="37"/>
      <c r="G6" s="37"/>
      <c r="H6" s="37"/>
      <c r="I6" s="37"/>
    </row>
    <row r="7" spans="1:9" s="3" customFormat="1" ht="14.25">
      <c r="A7" s="37" t="s">
        <v>124</v>
      </c>
      <c r="B7" s="37"/>
      <c r="C7" s="37"/>
      <c r="D7" s="37"/>
      <c r="E7" s="37"/>
      <c r="F7" s="37"/>
      <c r="G7" s="37"/>
      <c r="H7" s="37"/>
      <c r="I7" s="37"/>
    </row>
    <row r="8" s="6" customFormat="1" ht="12.75"/>
    <row r="9" s="6" customFormat="1" ht="12.75"/>
    <row r="10" spans="3:9" s="3" customFormat="1" ht="14.25">
      <c r="C10" s="37" t="s">
        <v>20</v>
      </c>
      <c r="D10" s="37"/>
      <c r="E10" s="37"/>
      <c r="G10" s="37" t="s">
        <v>21</v>
      </c>
      <c r="H10" s="37"/>
      <c r="I10" s="37"/>
    </row>
    <row r="11" spans="3:9" s="6" customFormat="1" ht="13.5">
      <c r="C11" s="10" t="s">
        <v>4</v>
      </c>
      <c r="D11" s="10"/>
      <c r="E11" s="10" t="s">
        <v>6</v>
      </c>
      <c r="F11" s="10"/>
      <c r="G11" s="10" t="s">
        <v>4</v>
      </c>
      <c r="H11" s="10"/>
      <c r="I11" s="10" t="s">
        <v>6</v>
      </c>
    </row>
    <row r="12" spans="3:9" s="6" customFormat="1" ht="13.5">
      <c r="C12" s="10" t="s">
        <v>5</v>
      </c>
      <c r="D12" s="10"/>
      <c r="E12" s="10" t="s">
        <v>7</v>
      </c>
      <c r="F12" s="10"/>
      <c r="G12" s="10" t="s">
        <v>8</v>
      </c>
      <c r="H12" s="10"/>
      <c r="I12" s="10" t="s">
        <v>7</v>
      </c>
    </row>
    <row r="13" spans="3:9" s="6" customFormat="1" ht="13.5">
      <c r="C13" s="10"/>
      <c r="D13" s="10"/>
      <c r="E13" s="10" t="s">
        <v>5</v>
      </c>
      <c r="F13" s="10"/>
      <c r="G13" s="10"/>
      <c r="H13" s="10"/>
      <c r="I13" s="10" t="s">
        <v>9</v>
      </c>
    </row>
    <row r="14" spans="3:9" s="3" customFormat="1" ht="14.25">
      <c r="C14" s="7" t="s">
        <v>125</v>
      </c>
      <c r="D14" s="5"/>
      <c r="E14" s="7" t="s">
        <v>115</v>
      </c>
      <c r="F14" s="5"/>
      <c r="G14" s="7" t="s">
        <v>125</v>
      </c>
      <c r="H14" s="5"/>
      <c r="I14" s="7" t="s">
        <v>115</v>
      </c>
    </row>
    <row r="15" spans="3:9" s="3" customFormat="1" ht="13.5">
      <c r="C15" s="8" t="s">
        <v>10</v>
      </c>
      <c r="D15" s="8"/>
      <c r="E15" s="8" t="s">
        <v>10</v>
      </c>
      <c r="F15" s="8"/>
      <c r="G15" s="8" t="s">
        <v>10</v>
      </c>
      <c r="H15" s="8"/>
      <c r="I15" s="8" t="s">
        <v>10</v>
      </c>
    </row>
    <row r="16" s="3" customFormat="1" ht="13.5"/>
    <row r="17" spans="1:9" s="3" customFormat="1" ht="13.5">
      <c r="A17" s="9">
        <v>1</v>
      </c>
      <c r="B17" s="3" t="s">
        <v>11</v>
      </c>
      <c r="C17" s="23">
        <f>'condensed income statement'!C19</f>
        <v>2600</v>
      </c>
      <c r="D17" s="23"/>
      <c r="E17" s="23">
        <f>'condensed income statement'!E19</f>
        <v>10247</v>
      </c>
      <c r="F17" s="23"/>
      <c r="G17" s="23">
        <f>'condensed income statement'!G19</f>
        <v>18020</v>
      </c>
      <c r="H17" s="23"/>
      <c r="I17" s="23">
        <f>'condensed income statement'!I19</f>
        <v>24256</v>
      </c>
    </row>
    <row r="18" spans="1:9" s="3" customFormat="1" ht="13.5">
      <c r="A18" s="9"/>
      <c r="C18" s="23"/>
      <c r="D18" s="23"/>
      <c r="E18" s="23"/>
      <c r="F18" s="23"/>
      <c r="G18" s="23"/>
      <c r="H18" s="23"/>
      <c r="I18" s="23"/>
    </row>
    <row r="19" spans="1:9" s="3" customFormat="1" ht="13.5">
      <c r="A19" s="9">
        <v>2</v>
      </c>
      <c r="B19" s="3" t="s">
        <v>12</v>
      </c>
      <c r="C19" s="23">
        <f>'condensed income statement'!C31</f>
        <v>-2119</v>
      </c>
      <c r="D19" s="23"/>
      <c r="E19" s="23">
        <f>'condensed income statement'!E31</f>
        <v>-3332</v>
      </c>
      <c r="F19" s="23"/>
      <c r="G19" s="23">
        <f>'condensed income statement'!G31</f>
        <v>-7192</v>
      </c>
      <c r="H19" s="23"/>
      <c r="I19" s="23">
        <f>'condensed income statement'!I31</f>
        <v>-8649</v>
      </c>
    </row>
    <row r="20" spans="1:9" s="3" customFormat="1" ht="13.5">
      <c r="A20" s="9"/>
      <c r="C20" s="23"/>
      <c r="D20" s="23"/>
      <c r="E20" s="23"/>
      <c r="F20" s="23"/>
      <c r="G20" s="23"/>
      <c r="H20" s="23"/>
      <c r="I20" s="23"/>
    </row>
    <row r="21" spans="1:9" s="3" customFormat="1" ht="13.5">
      <c r="A21" s="9">
        <v>3</v>
      </c>
      <c r="B21" s="3" t="s">
        <v>13</v>
      </c>
      <c r="C21" s="23">
        <f>'condensed income statement'!C39</f>
        <v>-2118</v>
      </c>
      <c r="D21" s="23"/>
      <c r="E21" s="23">
        <f>'condensed income statement'!E39</f>
        <v>-3332</v>
      </c>
      <c r="F21" s="23"/>
      <c r="G21" s="23">
        <f>'condensed income statement'!G39</f>
        <v>-6816</v>
      </c>
      <c r="H21" s="23"/>
      <c r="I21" s="23">
        <f>'condensed income statement'!I39</f>
        <v>-8176</v>
      </c>
    </row>
    <row r="22" spans="1:9" s="3" customFormat="1" ht="13.5">
      <c r="A22" s="9"/>
      <c r="B22" s="3" t="s">
        <v>14</v>
      </c>
      <c r="C22" s="23"/>
      <c r="D22" s="23"/>
      <c r="E22" s="23"/>
      <c r="F22" s="23"/>
      <c r="G22" s="23"/>
      <c r="H22" s="23"/>
      <c r="I22" s="23"/>
    </row>
    <row r="23" spans="1:9" s="3" customFormat="1" ht="13.5">
      <c r="A23" s="9"/>
      <c r="C23" s="23"/>
      <c r="D23" s="23"/>
      <c r="E23" s="23"/>
      <c r="F23" s="23"/>
      <c r="G23" s="23"/>
      <c r="H23" s="23"/>
      <c r="I23" s="23"/>
    </row>
    <row r="24" spans="1:9" s="3" customFormat="1" ht="13.5">
      <c r="A24" s="9">
        <v>4</v>
      </c>
      <c r="B24" s="3" t="s">
        <v>15</v>
      </c>
      <c r="C24" s="23">
        <f>C21</f>
        <v>-2118</v>
      </c>
      <c r="D24" s="23"/>
      <c r="E24" s="23">
        <f>E21</f>
        <v>-3332</v>
      </c>
      <c r="F24" s="23"/>
      <c r="G24" s="23">
        <f>G21</f>
        <v>-6816</v>
      </c>
      <c r="H24" s="23"/>
      <c r="I24" s="23">
        <f>I21</f>
        <v>-8176</v>
      </c>
    </row>
    <row r="25" spans="1:9" s="3" customFormat="1" ht="13.5">
      <c r="A25" s="9"/>
      <c r="C25" s="23"/>
      <c r="D25" s="23"/>
      <c r="E25" s="23"/>
      <c r="F25" s="23"/>
      <c r="G25" s="23"/>
      <c r="H25" s="23"/>
      <c r="I25" s="23"/>
    </row>
    <row r="26" spans="1:9" s="3" customFormat="1" ht="13.5">
      <c r="A26" s="9">
        <v>5</v>
      </c>
      <c r="B26" s="3" t="s">
        <v>16</v>
      </c>
      <c r="C26" s="31">
        <f>'condensed income statement'!C41</f>
        <v>-4.152941176470589</v>
      </c>
      <c r="D26" s="23"/>
      <c r="E26" s="31">
        <f>'condensed income statement'!E41</f>
        <v>-6.533333333333332</v>
      </c>
      <c r="F26" s="23"/>
      <c r="G26" s="31">
        <f>'condensed income statement'!G41</f>
        <v>-13.364705882352942</v>
      </c>
      <c r="H26" s="23"/>
      <c r="I26" s="31">
        <f>'condensed income statement'!I41</f>
        <v>-16.031372549019608</v>
      </c>
    </row>
    <row r="27" spans="1:9" s="3" customFormat="1" ht="13.5">
      <c r="A27" s="9"/>
      <c r="B27" s="3" t="s">
        <v>17</v>
      </c>
      <c r="C27" s="23"/>
      <c r="D27" s="23"/>
      <c r="E27" s="23"/>
      <c r="F27" s="23"/>
      <c r="G27" s="23"/>
      <c r="H27" s="23"/>
      <c r="I27" s="23"/>
    </row>
    <row r="28" spans="1:9" s="3" customFormat="1" ht="13.5">
      <c r="A28" s="9"/>
      <c r="C28" s="23"/>
      <c r="D28" s="23"/>
      <c r="E28" s="23"/>
      <c r="F28" s="23"/>
      <c r="G28" s="23"/>
      <c r="H28" s="23"/>
      <c r="I28" s="23"/>
    </row>
    <row r="29" spans="1:9" s="3" customFormat="1" ht="13.5">
      <c r="A29" s="9">
        <v>6</v>
      </c>
      <c r="B29" s="3" t="s">
        <v>18</v>
      </c>
      <c r="C29" s="23">
        <v>0</v>
      </c>
      <c r="D29" s="23"/>
      <c r="E29" s="23">
        <v>0</v>
      </c>
      <c r="F29" s="23"/>
      <c r="G29" s="23">
        <v>0</v>
      </c>
      <c r="H29" s="23"/>
      <c r="I29" s="23">
        <v>0</v>
      </c>
    </row>
    <row r="30" s="3" customFormat="1" ht="13.5">
      <c r="A30" s="9"/>
    </row>
    <row r="31" spans="1:9" s="3" customFormat="1" ht="14.25">
      <c r="A31" s="9"/>
      <c r="C31" s="37" t="s">
        <v>26</v>
      </c>
      <c r="D31" s="37"/>
      <c r="E31" s="37"/>
      <c r="G31" s="37" t="s">
        <v>24</v>
      </c>
      <c r="H31" s="37"/>
      <c r="I31" s="37"/>
    </row>
    <row r="32" spans="1:9" s="3" customFormat="1" ht="14.25">
      <c r="A32" s="9"/>
      <c r="C32" s="37" t="s">
        <v>5</v>
      </c>
      <c r="D32" s="37"/>
      <c r="E32" s="37"/>
      <c r="G32" s="37" t="s">
        <v>25</v>
      </c>
      <c r="H32" s="37"/>
      <c r="I32" s="37"/>
    </row>
    <row r="33" s="3" customFormat="1" ht="13.5">
      <c r="A33" s="9"/>
    </row>
    <row r="34" spans="1:9" s="3" customFormat="1" ht="13.5">
      <c r="A34" s="9">
        <v>7</v>
      </c>
      <c r="B34" s="3" t="s">
        <v>19</v>
      </c>
      <c r="C34" s="41">
        <f>'condensed balance sheets'!C38/'condensed balance sheets'!C36</f>
        <v>0.6589803921568628</v>
      </c>
      <c r="D34" s="41"/>
      <c r="E34" s="41"/>
      <c r="G34" s="41">
        <f>'condensed balance sheets'!E38/'condensed balance sheets'!E36</f>
        <v>0.7926274509803921</v>
      </c>
      <c r="H34" s="41"/>
      <c r="I34" s="41"/>
    </row>
    <row r="35" spans="1:2" s="3" customFormat="1" ht="13.5">
      <c r="A35" s="9"/>
      <c r="B35" s="3" t="s">
        <v>22</v>
      </c>
    </row>
    <row r="36" s="3" customFormat="1" ht="13.5">
      <c r="A36" s="9"/>
    </row>
    <row r="37" s="3" customFormat="1" ht="13.5">
      <c r="A37" s="3" t="s">
        <v>23</v>
      </c>
    </row>
    <row r="38" s="3" customFormat="1" ht="13.5"/>
    <row r="39" s="3" customFormat="1" ht="13.5"/>
    <row r="40" s="3" customFormat="1" ht="13.5"/>
    <row r="41" s="3" customFormat="1" ht="13.5"/>
    <row r="42" s="3" customFormat="1" ht="13.5"/>
    <row r="43" spans="1:9" s="2" customFormat="1" ht="15.75">
      <c r="A43" s="38" t="s">
        <v>0</v>
      </c>
      <c r="B43" s="38"/>
      <c r="C43" s="38"/>
      <c r="D43" s="38"/>
      <c r="E43" s="38"/>
      <c r="F43" s="38"/>
      <c r="G43" s="38"/>
      <c r="H43" s="38"/>
      <c r="I43" s="38"/>
    </row>
    <row r="44" spans="1:9" s="3" customFormat="1" ht="13.5">
      <c r="A44" s="39" t="s">
        <v>1</v>
      </c>
      <c r="B44" s="39"/>
      <c r="C44" s="39"/>
      <c r="D44" s="39"/>
      <c r="E44" s="39"/>
      <c r="F44" s="39"/>
      <c r="G44" s="39"/>
      <c r="H44" s="39"/>
      <c r="I44" s="39"/>
    </row>
    <row r="45" spans="1:9" s="3" customFormat="1" ht="14.25">
      <c r="A45" s="40" t="s">
        <v>2</v>
      </c>
      <c r="B45" s="40"/>
      <c r="C45" s="40"/>
      <c r="D45" s="40"/>
      <c r="E45" s="40"/>
      <c r="F45" s="40"/>
      <c r="G45" s="40"/>
      <c r="H45" s="40"/>
      <c r="I45" s="40"/>
    </row>
    <row r="46" s="3" customFormat="1" ht="14.25">
      <c r="A46" s="14" t="s">
        <v>86</v>
      </c>
    </row>
    <row r="47" s="3" customFormat="1" ht="13.5"/>
    <row r="48" spans="1:9" s="3" customFormat="1" ht="14.25">
      <c r="A48" s="37" t="s">
        <v>87</v>
      </c>
      <c r="B48" s="37"/>
      <c r="C48" s="37"/>
      <c r="D48" s="37"/>
      <c r="E48" s="37"/>
      <c r="F48" s="37"/>
      <c r="G48" s="37"/>
      <c r="H48" s="37"/>
      <c r="I48" s="37"/>
    </row>
    <row r="49" spans="1:9" s="3" customFormat="1" ht="14.25">
      <c r="A49" s="37" t="s">
        <v>124</v>
      </c>
      <c r="B49" s="37"/>
      <c r="C49" s="37"/>
      <c r="D49" s="37"/>
      <c r="E49" s="37"/>
      <c r="F49" s="37"/>
      <c r="G49" s="37"/>
      <c r="H49" s="37"/>
      <c r="I49" s="37"/>
    </row>
    <row r="50" s="6" customFormat="1" ht="12.75"/>
    <row r="51" s="6" customFormat="1" ht="12.75"/>
    <row r="52" spans="3:9" s="3" customFormat="1" ht="14.25">
      <c r="C52" s="37" t="s">
        <v>20</v>
      </c>
      <c r="D52" s="37"/>
      <c r="E52" s="37"/>
      <c r="G52" s="37" t="s">
        <v>21</v>
      </c>
      <c r="H52" s="37"/>
      <c r="I52" s="37"/>
    </row>
    <row r="53" spans="3:9" s="6" customFormat="1" ht="13.5">
      <c r="C53" s="10" t="s">
        <v>4</v>
      </c>
      <c r="D53" s="10"/>
      <c r="E53" s="10" t="s">
        <v>6</v>
      </c>
      <c r="F53" s="10"/>
      <c r="G53" s="10" t="s">
        <v>4</v>
      </c>
      <c r="H53" s="10"/>
      <c r="I53" s="10" t="s">
        <v>6</v>
      </c>
    </row>
    <row r="54" spans="3:9" s="6" customFormat="1" ht="13.5">
      <c r="C54" s="10" t="s">
        <v>5</v>
      </c>
      <c r="D54" s="10"/>
      <c r="E54" s="10" t="s">
        <v>7</v>
      </c>
      <c r="F54" s="10"/>
      <c r="G54" s="10" t="s">
        <v>8</v>
      </c>
      <c r="H54" s="10"/>
      <c r="I54" s="10" t="s">
        <v>7</v>
      </c>
    </row>
    <row r="55" spans="3:9" s="6" customFormat="1" ht="13.5">
      <c r="C55" s="10"/>
      <c r="D55" s="10"/>
      <c r="E55" s="10" t="s">
        <v>5</v>
      </c>
      <c r="F55" s="10"/>
      <c r="G55" s="10"/>
      <c r="H55" s="10"/>
      <c r="I55" s="10" t="s">
        <v>9</v>
      </c>
    </row>
    <row r="56" spans="3:9" s="3" customFormat="1" ht="14.25">
      <c r="C56" s="7" t="s">
        <v>125</v>
      </c>
      <c r="D56" s="5"/>
      <c r="E56" s="7" t="s">
        <v>115</v>
      </c>
      <c r="F56" s="5"/>
      <c r="G56" s="7" t="s">
        <v>125</v>
      </c>
      <c r="H56" s="5"/>
      <c r="I56" s="7" t="s">
        <v>115</v>
      </c>
    </row>
    <row r="57" spans="3:9" s="3" customFormat="1" ht="13.5">
      <c r="C57" s="8" t="s">
        <v>10</v>
      </c>
      <c r="D57" s="8"/>
      <c r="E57" s="8" t="s">
        <v>10</v>
      </c>
      <c r="F57" s="8"/>
      <c r="G57" s="8" t="s">
        <v>10</v>
      </c>
      <c r="H57" s="8"/>
      <c r="I57" s="8" t="s">
        <v>10</v>
      </c>
    </row>
    <row r="58" s="1" customFormat="1" ht="11.25"/>
    <row r="59" spans="1:9" s="3" customFormat="1" ht="13.5">
      <c r="A59" s="3">
        <v>1</v>
      </c>
      <c r="B59" s="3" t="s">
        <v>88</v>
      </c>
      <c r="C59" s="23">
        <f>'condensed income statement'!C25</f>
        <v>-1387</v>
      </c>
      <c r="E59" s="32">
        <f>'condensed income statement'!E25</f>
        <v>-1193</v>
      </c>
      <c r="G59" s="23">
        <f>'condensed income statement'!G25</f>
        <v>-3941</v>
      </c>
      <c r="I59" s="32">
        <f>'condensed income statement'!I25</f>
        <v>-6980</v>
      </c>
    </row>
    <row r="60" spans="5:9" s="3" customFormat="1" ht="13.5">
      <c r="E60" s="32"/>
      <c r="I60" s="32"/>
    </row>
    <row r="61" spans="1:9" s="3" customFormat="1" ht="13.5">
      <c r="A61" s="3">
        <v>2</v>
      </c>
      <c r="B61" s="3" t="s">
        <v>89</v>
      </c>
      <c r="C61" s="32">
        <v>1</v>
      </c>
      <c r="E61" s="32">
        <v>1</v>
      </c>
      <c r="G61" s="32">
        <v>106</v>
      </c>
      <c r="I61" s="32">
        <f>'condensed income statement'!I23</f>
        <v>352</v>
      </c>
    </row>
    <row r="62" spans="5:9" s="3" customFormat="1" ht="13.5">
      <c r="E62" s="32"/>
      <c r="I62" s="32"/>
    </row>
    <row r="63" spans="1:9" s="3" customFormat="1" ht="13.5">
      <c r="A63" s="3">
        <v>3</v>
      </c>
      <c r="B63" s="3" t="s">
        <v>90</v>
      </c>
      <c r="C63" s="23">
        <f>'condensed income statement'!C27</f>
        <v>-424</v>
      </c>
      <c r="E63" s="32">
        <f>'condensed income statement'!E27</f>
        <v>-1615</v>
      </c>
      <c r="G63" s="23">
        <f>'condensed income statement'!G27</f>
        <v>-1722</v>
      </c>
      <c r="I63" s="32">
        <f>'condensed income statement'!I27</f>
        <v>-1669</v>
      </c>
    </row>
    <row r="64" s="3" customFormat="1" ht="13.5"/>
    <row r="65" s="3" customFormat="1" ht="13.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</sheetData>
  <mergeCells count="20">
    <mergeCell ref="A43:I43"/>
    <mergeCell ref="A44:I44"/>
    <mergeCell ref="A45:I45"/>
    <mergeCell ref="G32:I32"/>
    <mergeCell ref="C34:E34"/>
    <mergeCell ref="G34:I34"/>
    <mergeCell ref="C32:E32"/>
    <mergeCell ref="A7:I7"/>
    <mergeCell ref="C10:E10"/>
    <mergeCell ref="G10:I10"/>
    <mergeCell ref="C31:E31"/>
    <mergeCell ref="G31:I31"/>
    <mergeCell ref="A1:I1"/>
    <mergeCell ref="A2:I2"/>
    <mergeCell ref="A3:I3"/>
    <mergeCell ref="A6:I6"/>
    <mergeCell ref="A48:I48"/>
    <mergeCell ref="A49:I49"/>
    <mergeCell ref="C52:E52"/>
    <mergeCell ref="G52:I52"/>
  </mergeCells>
  <printOptions/>
  <pageMargins left="1" right="0.5" top="1" bottom="0.5" header="0.5" footer="0.5"/>
  <pageSetup horizontalDpi="300" verticalDpi="300" orientation="portrait" paperSize="9" scale="95" r:id="rId1"/>
  <headerFooter alignWithMargins="0">
    <oddFooter>&amp;C&amp;"Book Antiqua,Regular"&amp;9&amp;P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2.7109375" style="0" customWidth="1"/>
    <col min="4" max="4" width="1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1.7109375" style="0" customWidth="1"/>
    <col min="9" max="9" width="14.7109375" style="0" customWidth="1"/>
  </cols>
  <sheetData>
    <row r="1" spans="1:9" s="2" customFormat="1" ht="15.7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s="3" customFormat="1" ht="13.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s="3" customFormat="1" ht="14.2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s="3" customFormat="1" ht="14.25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14.25">
      <c r="A5" s="4"/>
      <c r="B5" s="4"/>
      <c r="C5" s="4"/>
      <c r="D5" s="4"/>
      <c r="E5" s="4"/>
      <c r="F5" s="4"/>
      <c r="G5" s="4"/>
      <c r="H5" s="4"/>
      <c r="I5" s="4"/>
    </row>
    <row r="6" spans="1:9" s="3" customFormat="1" ht="14.25">
      <c r="A6" s="9" t="s">
        <v>38</v>
      </c>
      <c r="B6" s="4"/>
      <c r="C6" s="4"/>
      <c r="D6" s="4"/>
      <c r="E6" s="4"/>
      <c r="F6" s="4"/>
      <c r="G6" s="4"/>
      <c r="H6" s="4"/>
      <c r="I6" s="4"/>
    </row>
    <row r="7" s="3" customFormat="1" ht="13.5">
      <c r="A7" s="3" t="s">
        <v>127</v>
      </c>
    </row>
    <row r="8" s="3" customFormat="1" ht="13.5"/>
    <row r="9" s="3" customFormat="1" ht="13.5"/>
    <row r="10" spans="1:9" s="3" customFormat="1" ht="15">
      <c r="A10" s="42" t="s">
        <v>126</v>
      </c>
      <c r="B10" s="42"/>
      <c r="C10" s="42"/>
      <c r="D10" s="42"/>
      <c r="E10" s="42"/>
      <c r="F10" s="42"/>
      <c r="G10" s="42"/>
      <c r="H10" s="42"/>
      <c r="I10" s="42"/>
    </row>
    <row r="11" s="6" customFormat="1" ht="12.75"/>
    <row r="12" spans="3:9" s="3" customFormat="1" ht="14.25">
      <c r="C12" s="37" t="s">
        <v>20</v>
      </c>
      <c r="D12" s="37"/>
      <c r="E12" s="37"/>
      <c r="G12" s="37" t="s">
        <v>21</v>
      </c>
      <c r="H12" s="37"/>
      <c r="I12" s="37"/>
    </row>
    <row r="13" spans="3:9" s="6" customFormat="1" ht="13.5">
      <c r="C13" s="10" t="s">
        <v>4</v>
      </c>
      <c r="D13" s="10"/>
      <c r="E13" s="10" t="s">
        <v>6</v>
      </c>
      <c r="F13" s="10"/>
      <c r="G13" s="10" t="s">
        <v>4</v>
      </c>
      <c r="H13" s="10"/>
      <c r="I13" s="10" t="s">
        <v>6</v>
      </c>
    </row>
    <row r="14" spans="3:9" s="6" customFormat="1" ht="13.5">
      <c r="C14" s="10" t="s">
        <v>5</v>
      </c>
      <c r="D14" s="10"/>
      <c r="E14" s="10" t="s">
        <v>7</v>
      </c>
      <c r="F14" s="10"/>
      <c r="G14" s="10" t="s">
        <v>8</v>
      </c>
      <c r="H14" s="10"/>
      <c r="I14" s="10" t="s">
        <v>7</v>
      </c>
    </row>
    <row r="15" spans="3:9" s="6" customFormat="1" ht="13.5">
      <c r="C15" s="10"/>
      <c r="D15" s="10"/>
      <c r="E15" s="10" t="s">
        <v>5</v>
      </c>
      <c r="F15" s="10"/>
      <c r="G15" s="10"/>
      <c r="H15" s="10"/>
      <c r="I15" s="10" t="s">
        <v>9</v>
      </c>
    </row>
    <row r="16" spans="3:9" s="3" customFormat="1" ht="14.25">
      <c r="C16" s="7" t="s">
        <v>125</v>
      </c>
      <c r="D16" s="5"/>
      <c r="E16" s="7" t="s">
        <v>115</v>
      </c>
      <c r="F16" s="5"/>
      <c r="G16" s="7" t="s">
        <v>125</v>
      </c>
      <c r="H16" s="5"/>
      <c r="I16" s="7" t="s">
        <v>115</v>
      </c>
    </row>
    <row r="17" spans="3:9" s="3" customFormat="1" ht="13.5">
      <c r="C17" s="8" t="s">
        <v>10</v>
      </c>
      <c r="D17" s="8"/>
      <c r="E17" s="8" t="s">
        <v>10</v>
      </c>
      <c r="F17" s="8"/>
      <c r="G17" s="8" t="s">
        <v>10</v>
      </c>
      <c r="H17" s="8"/>
      <c r="I17" s="8" t="s">
        <v>10</v>
      </c>
    </row>
    <row r="18" s="3" customFormat="1" ht="13.5"/>
    <row r="19" spans="1:11" s="3" customFormat="1" ht="13.5">
      <c r="A19" s="3" t="s">
        <v>11</v>
      </c>
      <c r="C19" s="23">
        <v>2600</v>
      </c>
      <c r="D19" s="23"/>
      <c r="E19" s="23">
        <v>10247</v>
      </c>
      <c r="F19" s="23"/>
      <c r="G19" s="23">
        <v>18020</v>
      </c>
      <c r="H19" s="23"/>
      <c r="I19" s="23">
        <v>24256</v>
      </c>
      <c r="K19" s="30"/>
    </row>
    <row r="20" spans="1:11" s="3" customFormat="1" ht="13.5">
      <c r="A20" s="9"/>
      <c r="C20" s="23"/>
      <c r="D20" s="23"/>
      <c r="E20" s="23"/>
      <c r="F20" s="23"/>
      <c r="G20" s="23"/>
      <c r="H20" s="23"/>
      <c r="I20" s="23"/>
      <c r="K20" s="30"/>
    </row>
    <row r="21" spans="1:11" s="3" customFormat="1" ht="13.5">
      <c r="A21" s="3" t="s">
        <v>27</v>
      </c>
      <c r="C21" s="23">
        <v>-3988</v>
      </c>
      <c r="D21" s="23"/>
      <c r="E21" s="23">
        <v>-11861</v>
      </c>
      <c r="F21" s="23"/>
      <c r="G21" s="23">
        <v>-22095</v>
      </c>
      <c r="H21" s="23"/>
      <c r="I21" s="23">
        <f>I25-I23-I19</f>
        <v>-31588</v>
      </c>
      <c r="K21" s="30"/>
    </row>
    <row r="22" spans="3:11" s="3" customFormat="1" ht="13.5">
      <c r="C22" s="23"/>
      <c r="D22" s="23"/>
      <c r="E22" s="23"/>
      <c r="F22" s="23"/>
      <c r="G22" s="23"/>
      <c r="H22" s="23"/>
      <c r="I22" s="23"/>
      <c r="K22" s="30"/>
    </row>
    <row r="23" spans="1:11" s="3" customFormat="1" ht="13.5">
      <c r="A23" s="3" t="s">
        <v>28</v>
      </c>
      <c r="C23" s="23">
        <v>1</v>
      </c>
      <c r="D23" s="23"/>
      <c r="E23" s="23">
        <v>421</v>
      </c>
      <c r="F23" s="23"/>
      <c r="G23" s="23">
        <v>134</v>
      </c>
      <c r="H23" s="23"/>
      <c r="I23" s="23">
        <v>352</v>
      </c>
      <c r="K23" s="30"/>
    </row>
    <row r="24" spans="3:11" s="3" customFormat="1" ht="13.5">
      <c r="C24" s="24"/>
      <c r="D24" s="23"/>
      <c r="E24" s="24"/>
      <c r="F24" s="23"/>
      <c r="G24" s="24"/>
      <c r="H24" s="23"/>
      <c r="I24" s="24"/>
      <c r="K24" s="30"/>
    </row>
    <row r="25" spans="1:11" s="3" customFormat="1" ht="13.5">
      <c r="A25" s="3" t="s">
        <v>88</v>
      </c>
      <c r="C25" s="23">
        <f>SUM(C19:C24)</f>
        <v>-1387</v>
      </c>
      <c r="D25" s="23"/>
      <c r="E25" s="23">
        <f>SUM(E19:E23)</f>
        <v>-1193</v>
      </c>
      <c r="F25" s="23"/>
      <c r="G25" s="23">
        <f>SUM(G19:G24)</f>
        <v>-3941</v>
      </c>
      <c r="H25" s="23"/>
      <c r="I25" s="23">
        <v>-6980</v>
      </c>
      <c r="K25" s="30"/>
    </row>
    <row r="26" spans="3:11" s="3" customFormat="1" ht="13.5">
      <c r="C26" s="23"/>
      <c r="D26" s="23"/>
      <c r="E26" s="23"/>
      <c r="F26" s="23"/>
      <c r="G26" s="23"/>
      <c r="H26" s="23"/>
      <c r="I26" s="23"/>
      <c r="K26" s="30"/>
    </row>
    <row r="27" spans="1:11" s="3" customFormat="1" ht="13.5">
      <c r="A27" s="3" t="s">
        <v>29</v>
      </c>
      <c r="C27" s="23">
        <v>-424</v>
      </c>
      <c r="D27" s="23"/>
      <c r="E27" s="23">
        <v>-1615</v>
      </c>
      <c r="F27" s="23"/>
      <c r="G27" s="23">
        <v>-1722</v>
      </c>
      <c r="H27" s="23"/>
      <c r="I27" s="23">
        <v>-1669</v>
      </c>
      <c r="K27" s="30"/>
    </row>
    <row r="28" spans="3:11" s="3" customFormat="1" ht="13.5">
      <c r="C28" s="23"/>
      <c r="D28" s="23"/>
      <c r="E28" s="23"/>
      <c r="F28" s="23"/>
      <c r="G28" s="23"/>
      <c r="H28" s="23"/>
      <c r="I28" s="23"/>
      <c r="K28" s="30"/>
    </row>
    <row r="29" spans="1:11" s="3" customFormat="1" ht="13.5">
      <c r="A29" s="3" t="s">
        <v>91</v>
      </c>
      <c r="C29" s="23">
        <v>-308</v>
      </c>
      <c r="D29" s="23"/>
      <c r="E29" s="23">
        <v>-524</v>
      </c>
      <c r="F29" s="23"/>
      <c r="G29" s="23">
        <v>-1529</v>
      </c>
      <c r="H29" s="23"/>
      <c r="I29" s="23">
        <f>I31-I27-I25</f>
        <v>0</v>
      </c>
      <c r="K29" s="30"/>
    </row>
    <row r="30" spans="3:11" s="3" customFormat="1" ht="13.5">
      <c r="C30" s="24"/>
      <c r="D30" s="23"/>
      <c r="E30" s="24"/>
      <c r="F30" s="23"/>
      <c r="G30" s="24"/>
      <c r="H30" s="23"/>
      <c r="I30" s="24"/>
      <c r="K30" s="30"/>
    </row>
    <row r="31" spans="1:11" s="3" customFormat="1" ht="13.5">
      <c r="A31" s="3" t="s">
        <v>32</v>
      </c>
      <c r="C31" s="23">
        <f>SUM(C25:C30)</f>
        <v>-2119</v>
      </c>
      <c r="D31" s="23"/>
      <c r="E31" s="23">
        <f>SUM(E25:E30)</f>
        <v>-3332</v>
      </c>
      <c r="F31" s="23"/>
      <c r="G31" s="23">
        <f>SUM(G25:G30)</f>
        <v>-7192</v>
      </c>
      <c r="H31" s="23"/>
      <c r="I31" s="23">
        <v>-8649</v>
      </c>
      <c r="K31" s="30"/>
    </row>
    <row r="32" spans="3:11" s="3" customFormat="1" ht="13.5">
      <c r="C32" s="23"/>
      <c r="D32" s="23"/>
      <c r="E32" s="23"/>
      <c r="F32" s="23"/>
      <c r="G32" s="23"/>
      <c r="H32" s="23"/>
      <c r="I32" s="23"/>
      <c r="K32" s="30"/>
    </row>
    <row r="33" spans="1:11" s="3" customFormat="1" ht="13.5">
      <c r="A33" s="3" t="s">
        <v>31</v>
      </c>
      <c r="C33" s="24">
        <v>0</v>
      </c>
      <c r="D33" s="23"/>
      <c r="E33" s="24">
        <v>0</v>
      </c>
      <c r="F33" s="23"/>
      <c r="G33" s="24">
        <v>0</v>
      </c>
      <c r="H33" s="23"/>
      <c r="I33" s="24">
        <v>-129</v>
      </c>
      <c r="K33" s="30"/>
    </row>
    <row r="34" spans="3:11" s="3" customFormat="1" ht="13.5">
      <c r="C34" s="23"/>
      <c r="D34" s="23"/>
      <c r="E34" s="23"/>
      <c r="F34" s="23"/>
      <c r="G34" s="23"/>
      <c r="H34" s="23"/>
      <c r="I34" s="23"/>
      <c r="K34" s="30"/>
    </row>
    <row r="35" spans="1:11" s="3" customFormat="1" ht="13.5">
      <c r="A35" s="3" t="s">
        <v>30</v>
      </c>
      <c r="C35" s="23">
        <f>SUM(C31:C33)</f>
        <v>-2119</v>
      </c>
      <c r="D35" s="23"/>
      <c r="E35" s="23">
        <f>SUM(E31:E33)</f>
        <v>-3332</v>
      </c>
      <c r="F35" s="23"/>
      <c r="G35" s="23">
        <f>SUM(G31:G33)</f>
        <v>-7192</v>
      </c>
      <c r="H35" s="23"/>
      <c r="I35" s="23">
        <v>-8778</v>
      </c>
      <c r="K35" s="30"/>
    </row>
    <row r="36" spans="3:11" s="3" customFormat="1" ht="13.5">
      <c r="C36" s="23"/>
      <c r="D36" s="23"/>
      <c r="E36" s="23"/>
      <c r="F36" s="23"/>
      <c r="G36" s="23"/>
      <c r="H36" s="23"/>
      <c r="I36" s="23"/>
      <c r="K36" s="30"/>
    </row>
    <row r="37" spans="1:11" s="3" customFormat="1" ht="13.5">
      <c r="A37" s="3" t="s">
        <v>33</v>
      </c>
      <c r="C37" s="23">
        <v>1</v>
      </c>
      <c r="D37" s="23"/>
      <c r="E37" s="23">
        <v>0</v>
      </c>
      <c r="F37" s="23"/>
      <c r="G37" s="23">
        <v>376</v>
      </c>
      <c r="H37" s="23"/>
      <c r="I37" s="23">
        <v>602</v>
      </c>
      <c r="K37" s="30"/>
    </row>
    <row r="38" spans="3:11" s="3" customFormat="1" ht="13.5">
      <c r="C38" s="24"/>
      <c r="D38" s="23"/>
      <c r="E38" s="24"/>
      <c r="F38" s="23"/>
      <c r="G38" s="24"/>
      <c r="H38" s="23"/>
      <c r="I38" s="24"/>
      <c r="K38" s="30"/>
    </row>
    <row r="39" spans="1:11" s="3" customFormat="1" ht="14.25" thickBot="1">
      <c r="A39" s="3" t="s">
        <v>34</v>
      </c>
      <c r="C39" s="29">
        <f>SUM(C34:C38)</f>
        <v>-2118</v>
      </c>
      <c r="D39" s="23"/>
      <c r="E39" s="29">
        <f>SUM(E34:E38)</f>
        <v>-3332</v>
      </c>
      <c r="F39" s="23"/>
      <c r="G39" s="29">
        <f>SUM(G34:G38)</f>
        <v>-6816</v>
      </c>
      <c r="H39" s="23"/>
      <c r="I39" s="29">
        <v>-8176</v>
      </c>
      <c r="K39" s="30"/>
    </row>
    <row r="40" spans="3:11" s="3" customFormat="1" ht="14.25" thickTop="1">
      <c r="C40" s="23"/>
      <c r="D40" s="23"/>
      <c r="E40" s="23"/>
      <c r="F40" s="23"/>
      <c r="G40" s="23"/>
      <c r="H40" s="23"/>
      <c r="I40" s="23"/>
      <c r="K40" s="17"/>
    </row>
    <row r="41" spans="1:9" s="3" customFormat="1" ht="13.5">
      <c r="A41" s="3" t="s">
        <v>35</v>
      </c>
      <c r="C41" s="22">
        <f>C39/51000*100</f>
        <v>-4.152941176470589</v>
      </c>
      <c r="D41" s="23"/>
      <c r="E41" s="22">
        <f>E39/51000*100</f>
        <v>-6.533333333333332</v>
      </c>
      <c r="F41" s="23"/>
      <c r="G41" s="22">
        <f>G39/51000*100</f>
        <v>-13.364705882352942</v>
      </c>
      <c r="H41" s="23"/>
      <c r="I41" s="22">
        <f>I39/51000*100</f>
        <v>-16.031372549019608</v>
      </c>
    </row>
    <row r="42" spans="1:9" s="3" customFormat="1" ht="13.5">
      <c r="A42" s="3" t="s">
        <v>36</v>
      </c>
      <c r="C42" s="34" t="s">
        <v>92</v>
      </c>
      <c r="D42" s="34"/>
      <c r="E42" s="34" t="s">
        <v>92</v>
      </c>
      <c r="F42" s="34"/>
      <c r="G42" s="34" t="s">
        <v>92</v>
      </c>
      <c r="H42" s="34"/>
      <c r="I42" s="34" t="s">
        <v>92</v>
      </c>
    </row>
    <row r="43" spans="3:9" s="3" customFormat="1" ht="13.5">
      <c r="C43" s="23"/>
      <c r="D43" s="23"/>
      <c r="E43" s="23"/>
      <c r="F43" s="23"/>
      <c r="G43" s="23"/>
      <c r="H43" s="23"/>
      <c r="I43" s="23"/>
    </row>
    <row r="44" s="3" customFormat="1" ht="13.5"/>
    <row r="45" s="3" customFormat="1" ht="13.5">
      <c r="A45" s="3" t="s">
        <v>37</v>
      </c>
    </row>
    <row r="46" s="3" customFormat="1" ht="13.5">
      <c r="A46" s="3" t="s">
        <v>119</v>
      </c>
    </row>
    <row r="47" s="3" customFormat="1" ht="13.5"/>
    <row r="48" s="3" customFormat="1" ht="13.5"/>
    <row r="49" s="3" customFormat="1" ht="13.5"/>
    <row r="50" s="3" customFormat="1" ht="13.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</sheetData>
  <mergeCells count="6">
    <mergeCell ref="C12:E12"/>
    <mergeCell ref="G12:I12"/>
    <mergeCell ref="A1:I1"/>
    <mergeCell ref="A2:I2"/>
    <mergeCell ref="A3:I3"/>
    <mergeCell ref="A10:I10"/>
  </mergeCells>
  <printOptions/>
  <pageMargins left="1" right="0.5" top="1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3">
      <selection activeCell="E29" sqref="E29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15.7109375" style="0" customWidth="1"/>
    <col min="4" max="4" width="6.7109375" style="0" customWidth="1"/>
    <col min="5" max="5" width="15.7109375" style="0" customWidth="1"/>
  </cols>
  <sheetData>
    <row r="1" spans="1:9" s="11" customFormat="1" ht="15">
      <c r="A1" s="12" t="s">
        <v>0</v>
      </c>
      <c r="E1" s="13" t="s">
        <v>39</v>
      </c>
      <c r="H1" s="13"/>
      <c r="I1" s="13"/>
    </row>
    <row r="2" s="11" customFormat="1" ht="13.5">
      <c r="A2" s="6" t="s">
        <v>1</v>
      </c>
    </row>
    <row r="3" spans="1:9" s="11" customFormat="1" ht="13.5">
      <c r="A3" s="16" t="s">
        <v>129</v>
      </c>
      <c r="B3" s="15"/>
      <c r="C3" s="15"/>
      <c r="D3" s="15"/>
      <c r="E3" s="15"/>
      <c r="F3" s="18"/>
      <c r="G3" s="18"/>
      <c r="H3" s="18"/>
      <c r="I3" s="18"/>
    </row>
    <row r="4" s="11" customFormat="1" ht="13.5"/>
    <row r="5" s="11" customFormat="1" ht="13.5"/>
    <row r="6" s="11" customFormat="1" ht="14.25">
      <c r="A6" s="14" t="s">
        <v>128</v>
      </c>
    </row>
    <row r="7" s="3" customFormat="1" ht="13.5"/>
    <row r="8" spans="3:5" s="3" customFormat="1" ht="14.25">
      <c r="C8" s="5" t="s">
        <v>41</v>
      </c>
      <c r="D8" s="5"/>
      <c r="E8" s="5" t="s">
        <v>40</v>
      </c>
    </row>
    <row r="9" spans="3:5" s="3" customFormat="1" ht="14.25">
      <c r="C9" s="7" t="s">
        <v>125</v>
      </c>
      <c r="D9" s="5"/>
      <c r="E9" s="5" t="s">
        <v>42</v>
      </c>
    </row>
    <row r="10" spans="3:5" s="3" customFormat="1" ht="14.25">
      <c r="C10" s="5"/>
      <c r="D10" s="5"/>
      <c r="E10" s="19" t="s">
        <v>115</v>
      </c>
    </row>
    <row r="11" spans="3:5" s="3" customFormat="1" ht="13.5">
      <c r="C11" s="8" t="s">
        <v>10</v>
      </c>
      <c r="D11" s="8"/>
      <c r="E11" s="8" t="s">
        <v>10</v>
      </c>
    </row>
    <row r="12" s="3" customFormat="1" ht="13.5"/>
    <row r="13" spans="1:5" s="3" customFormat="1" ht="13.5">
      <c r="A13" s="3" t="s">
        <v>43</v>
      </c>
      <c r="C13" s="23">
        <v>26278</v>
      </c>
      <c r="D13" s="23"/>
      <c r="E13" s="23">
        <v>27804</v>
      </c>
    </row>
    <row r="14" spans="1:5" s="3" customFormat="1" ht="13.5">
      <c r="A14" s="3" t="s">
        <v>93</v>
      </c>
      <c r="C14" s="23">
        <v>6297</v>
      </c>
      <c r="D14" s="23"/>
      <c r="E14" s="23">
        <v>7547</v>
      </c>
    </row>
    <row r="15" spans="3:5" s="3" customFormat="1" ht="13.5">
      <c r="C15" s="23"/>
      <c r="D15" s="23"/>
      <c r="E15" s="23"/>
    </row>
    <row r="16" spans="3:5" s="3" customFormat="1" ht="13.5">
      <c r="C16" s="23"/>
      <c r="D16" s="23"/>
      <c r="E16" s="23"/>
    </row>
    <row r="17" spans="1:5" s="3" customFormat="1" ht="13.5">
      <c r="A17" s="3" t="s">
        <v>44</v>
      </c>
      <c r="C17" s="26"/>
      <c r="D17" s="23"/>
      <c r="E17" s="26"/>
    </row>
    <row r="18" spans="2:5" s="3" customFormat="1" ht="13.5">
      <c r="B18" s="3" t="s">
        <v>47</v>
      </c>
      <c r="C18" s="27">
        <v>32806</v>
      </c>
      <c r="D18" s="23"/>
      <c r="E18" s="27">
        <v>27770</v>
      </c>
    </row>
    <row r="19" spans="2:5" s="3" customFormat="1" ht="13.5">
      <c r="B19" s="3" t="s">
        <v>48</v>
      </c>
      <c r="C19" s="27">
        <f>28827+3206</f>
        <v>32033</v>
      </c>
      <c r="D19" s="23"/>
      <c r="E19" s="27">
        <f>13620+3231</f>
        <v>16851</v>
      </c>
    </row>
    <row r="20" spans="2:5" s="3" customFormat="1" ht="13.5">
      <c r="B20" s="3" t="s">
        <v>49</v>
      </c>
      <c r="C20" s="27">
        <f>16922+1</f>
        <v>16923</v>
      </c>
      <c r="D20" s="23"/>
      <c r="E20" s="27">
        <v>41553</v>
      </c>
    </row>
    <row r="21" spans="2:5" s="3" customFormat="1" ht="13.5">
      <c r="B21" s="3" t="s">
        <v>50</v>
      </c>
      <c r="C21" s="27">
        <v>10320</v>
      </c>
      <c r="D21" s="23"/>
      <c r="E21" s="27">
        <v>10193</v>
      </c>
    </row>
    <row r="22" spans="2:5" s="3" customFormat="1" ht="13.5">
      <c r="B22" s="3" t="s">
        <v>51</v>
      </c>
      <c r="C22" s="27">
        <v>871</v>
      </c>
      <c r="D22" s="23"/>
      <c r="E22" s="27">
        <v>869</v>
      </c>
    </row>
    <row r="23" spans="2:5" s="3" customFormat="1" ht="13.5">
      <c r="B23" s="3" t="s">
        <v>52</v>
      </c>
      <c r="C23" s="27">
        <v>-33</v>
      </c>
      <c r="D23" s="23"/>
      <c r="E23" s="27">
        <v>508</v>
      </c>
    </row>
    <row r="24" spans="3:5" s="3" customFormat="1" ht="13.5">
      <c r="C24" s="28">
        <f>SUM(C18:C23)</f>
        <v>92920</v>
      </c>
      <c r="D24" s="23"/>
      <c r="E24" s="28">
        <f>SUM(E18:E23)</f>
        <v>97744</v>
      </c>
    </row>
    <row r="25" spans="3:5" s="3" customFormat="1" ht="13.5">
      <c r="C25" s="27"/>
      <c r="D25" s="23"/>
      <c r="E25" s="27"/>
    </row>
    <row r="26" spans="1:5" s="3" customFormat="1" ht="13.5">
      <c r="A26" s="3" t="s">
        <v>45</v>
      </c>
      <c r="C26" s="27"/>
      <c r="D26" s="23"/>
      <c r="E26" s="27"/>
    </row>
    <row r="27" spans="2:5" s="3" customFormat="1" ht="13.5">
      <c r="B27" s="3" t="s">
        <v>53</v>
      </c>
      <c r="C27" s="27">
        <v>19555</v>
      </c>
      <c r="D27" s="23"/>
      <c r="E27" s="27">
        <v>24322</v>
      </c>
    </row>
    <row r="28" spans="2:5" s="3" customFormat="1" ht="13.5">
      <c r="B28" s="3" t="s">
        <v>54</v>
      </c>
      <c r="C28" s="27">
        <f>14186+260</f>
        <v>14446</v>
      </c>
      <c r="D28" s="23"/>
      <c r="E28" s="27">
        <f>11641+273</f>
        <v>11914</v>
      </c>
    </row>
    <row r="29" spans="2:5" s="3" customFormat="1" ht="13.5">
      <c r="B29" s="3" t="s">
        <v>55</v>
      </c>
      <c r="C29" s="27">
        <f>41152-260</f>
        <v>40892</v>
      </c>
      <c r="D29" s="23"/>
      <c r="E29" s="27">
        <f>39082-273</f>
        <v>38809</v>
      </c>
    </row>
    <row r="30" spans="2:5" s="3" customFormat="1" ht="13.5">
      <c r="B30" s="3" t="s">
        <v>46</v>
      </c>
      <c r="C30" s="27">
        <v>14016</v>
      </c>
      <c r="D30" s="23"/>
      <c r="E30" s="27">
        <v>14070</v>
      </c>
    </row>
    <row r="31" spans="3:5" s="3" customFormat="1" ht="13.5">
      <c r="C31" s="28">
        <f>SUM(C27:C30)</f>
        <v>88909</v>
      </c>
      <c r="D31" s="23"/>
      <c r="E31" s="28">
        <f>SUM(E27:E30)</f>
        <v>89115</v>
      </c>
    </row>
    <row r="32" spans="3:5" s="3" customFormat="1" ht="13.5">
      <c r="C32" s="23"/>
      <c r="D32" s="23"/>
      <c r="E32" s="23"/>
    </row>
    <row r="33" spans="1:5" s="3" customFormat="1" ht="13.5">
      <c r="A33" s="3" t="s">
        <v>56</v>
      </c>
      <c r="C33" s="23">
        <f>C24-C31</f>
        <v>4011</v>
      </c>
      <c r="D33" s="23"/>
      <c r="E33" s="23">
        <f>E24-E31</f>
        <v>8629</v>
      </c>
    </row>
    <row r="34" spans="3:5" s="3" customFormat="1" ht="14.25" thickBot="1">
      <c r="C34" s="29">
        <f>C13+C14+C33</f>
        <v>36586</v>
      </c>
      <c r="D34" s="23"/>
      <c r="E34" s="29">
        <f>E13+E14+E33</f>
        <v>43980</v>
      </c>
    </row>
    <row r="35" spans="3:5" s="3" customFormat="1" ht="14.25" thickTop="1">
      <c r="C35" s="23"/>
      <c r="D35" s="23"/>
      <c r="E35" s="23"/>
    </row>
    <row r="36" spans="1:5" s="3" customFormat="1" ht="13.5">
      <c r="A36" s="3" t="s">
        <v>57</v>
      </c>
      <c r="C36" s="23">
        <v>51000</v>
      </c>
      <c r="D36" s="23"/>
      <c r="E36" s="23">
        <v>51000</v>
      </c>
    </row>
    <row r="37" spans="1:5" s="3" customFormat="1" ht="13.5">
      <c r="A37" s="3" t="s">
        <v>58</v>
      </c>
      <c r="C37" s="24">
        <v>-17392</v>
      </c>
      <c r="D37" s="23"/>
      <c r="E37" s="24">
        <v>-10576</v>
      </c>
    </row>
    <row r="38" spans="1:5" s="3" customFormat="1" ht="13.5">
      <c r="A38" s="3" t="s">
        <v>59</v>
      </c>
      <c r="C38" s="23">
        <f>SUM(C36:C37)</f>
        <v>33608</v>
      </c>
      <c r="D38" s="23"/>
      <c r="E38" s="23">
        <f>SUM(E36:E37)</f>
        <v>40424</v>
      </c>
    </row>
    <row r="39" spans="3:5" s="3" customFormat="1" ht="13.5">
      <c r="C39" s="23"/>
      <c r="D39" s="23"/>
      <c r="E39" s="23"/>
    </row>
    <row r="40" spans="1:5" s="3" customFormat="1" ht="13.5">
      <c r="A40" s="3" t="s">
        <v>60</v>
      </c>
      <c r="C40" s="23">
        <v>2883</v>
      </c>
      <c r="D40" s="23"/>
      <c r="E40" s="23">
        <v>3258</v>
      </c>
    </row>
    <row r="41" spans="3:5" s="3" customFormat="1" ht="13.5">
      <c r="C41" s="23"/>
      <c r="D41" s="23"/>
      <c r="E41" s="23"/>
    </row>
    <row r="42" spans="1:5" s="3" customFormat="1" ht="13.5">
      <c r="A42" s="3" t="s">
        <v>61</v>
      </c>
      <c r="C42" s="23"/>
      <c r="D42" s="23"/>
      <c r="E42" s="23"/>
    </row>
    <row r="43" spans="2:5" s="3" customFormat="1" ht="13.5">
      <c r="B43" s="3" t="s">
        <v>62</v>
      </c>
      <c r="C43" s="23">
        <v>0</v>
      </c>
      <c r="D43" s="23"/>
      <c r="E43" s="23">
        <v>203</v>
      </c>
    </row>
    <row r="44" spans="2:5" s="3" customFormat="1" ht="13.5">
      <c r="B44" s="3" t="s">
        <v>63</v>
      </c>
      <c r="C44" s="23">
        <v>95</v>
      </c>
      <c r="D44" s="23"/>
      <c r="E44" s="23">
        <v>95</v>
      </c>
    </row>
    <row r="45" spans="3:5" s="3" customFormat="1" ht="14.25" thickBot="1">
      <c r="C45" s="29">
        <f>SUM(C38:C44)</f>
        <v>36586</v>
      </c>
      <c r="D45" s="23"/>
      <c r="E45" s="29">
        <f>SUM(E38:E44)</f>
        <v>43980</v>
      </c>
    </row>
    <row r="46" s="3" customFormat="1" ht="14.25" thickTop="1"/>
    <row r="47" s="3" customFormat="1" ht="13.5"/>
    <row r="48" s="3" customFormat="1" ht="13.5">
      <c r="A48" s="3" t="s">
        <v>75</v>
      </c>
    </row>
    <row r="49" s="3" customFormat="1" ht="13.5">
      <c r="A49" s="3" t="s">
        <v>118</v>
      </c>
    </row>
    <row r="50" s="3" customFormat="1" ht="13.5"/>
    <row r="51" s="3" customFormat="1" ht="13.5"/>
    <row r="52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3">
      <selection activeCell="J25" sqref="J25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7.28125" style="0" customWidth="1"/>
    <col min="4" max="4" width="13.7109375" style="0" customWidth="1"/>
    <col min="5" max="5" width="4.140625" style="0" customWidth="1"/>
    <col min="6" max="6" width="13.7109375" style="0" customWidth="1"/>
  </cols>
  <sheetData>
    <row r="1" spans="1:9" s="11" customFormat="1" ht="15">
      <c r="A1" s="12" t="s">
        <v>0</v>
      </c>
      <c r="D1" s="13"/>
      <c r="F1" s="13" t="s">
        <v>113</v>
      </c>
      <c r="H1" s="13"/>
      <c r="I1" s="13"/>
    </row>
    <row r="2" s="11" customFormat="1" ht="13.5">
      <c r="A2" s="6" t="s">
        <v>1</v>
      </c>
    </row>
    <row r="3" spans="1:9" s="11" customFormat="1" ht="13.5">
      <c r="A3" s="16" t="s">
        <v>129</v>
      </c>
      <c r="B3" s="15"/>
      <c r="C3" s="15"/>
      <c r="D3" s="15"/>
      <c r="E3" s="15"/>
      <c r="F3" s="15"/>
      <c r="G3" s="18"/>
      <c r="H3" s="18"/>
      <c r="I3" s="18"/>
    </row>
    <row r="4" s="11" customFormat="1" ht="13.5"/>
    <row r="5" s="11" customFormat="1" ht="13.5"/>
    <row r="6" s="11" customFormat="1" ht="14.25">
      <c r="A6" s="14" t="s">
        <v>64</v>
      </c>
    </row>
    <row r="7" s="11" customFormat="1" ht="14.25">
      <c r="A7" s="14" t="s">
        <v>130</v>
      </c>
    </row>
    <row r="8" s="3" customFormat="1" ht="13.5"/>
    <row r="9" spans="4:6" s="3" customFormat="1" ht="14.25">
      <c r="D9" s="5" t="s">
        <v>65</v>
      </c>
      <c r="E9" s="5"/>
      <c r="F9" s="5" t="s">
        <v>123</v>
      </c>
    </row>
    <row r="10" spans="4:6" s="3" customFormat="1" ht="14.25">
      <c r="D10" s="20" t="s">
        <v>66</v>
      </c>
      <c r="E10" s="5"/>
      <c r="F10" s="20" t="s">
        <v>66</v>
      </c>
    </row>
    <row r="11" spans="4:6" s="3" customFormat="1" ht="14.25">
      <c r="D11" s="19" t="s">
        <v>125</v>
      </c>
      <c r="E11" s="5"/>
      <c r="F11" s="19" t="s">
        <v>115</v>
      </c>
    </row>
    <row r="12" spans="4:6" s="3" customFormat="1" ht="13.5">
      <c r="D12" s="8" t="s">
        <v>10</v>
      </c>
      <c r="E12" s="8"/>
      <c r="F12" s="8" t="s">
        <v>10</v>
      </c>
    </row>
    <row r="13" s="3" customFormat="1" ht="13.5"/>
    <row r="14" spans="1:6" s="3" customFormat="1" ht="13.5">
      <c r="A14" s="3" t="s">
        <v>98</v>
      </c>
      <c r="D14" s="23">
        <f>'condensed income statement'!G31</f>
        <v>-7192</v>
      </c>
      <c r="F14" s="23">
        <f>'condensed income statement'!I31</f>
        <v>-8649</v>
      </c>
    </row>
    <row r="15" spans="4:6" s="3" customFormat="1" ht="13.5">
      <c r="D15" s="23"/>
      <c r="F15" s="23"/>
    </row>
    <row r="16" spans="1:6" s="3" customFormat="1" ht="13.5">
      <c r="A16" s="3" t="s">
        <v>112</v>
      </c>
      <c r="D16" s="23"/>
      <c r="F16" s="23"/>
    </row>
    <row r="17" spans="2:6" s="3" customFormat="1" ht="13.5">
      <c r="B17" s="3" t="s">
        <v>91</v>
      </c>
      <c r="D17" s="23">
        <f>-'condensed income statement'!G29</f>
        <v>1529</v>
      </c>
      <c r="F17" s="23">
        <v>1923</v>
      </c>
    </row>
    <row r="18" spans="2:6" s="3" customFormat="1" ht="13.5">
      <c r="B18" s="3" t="s">
        <v>135</v>
      </c>
      <c r="D18" s="23"/>
      <c r="F18" s="23">
        <v>172</v>
      </c>
    </row>
    <row r="19" spans="2:6" s="3" customFormat="1" ht="13.5">
      <c r="B19" s="3" t="s">
        <v>99</v>
      </c>
      <c r="D19" s="23">
        <v>-27.5</v>
      </c>
      <c r="F19" s="23">
        <v>-314</v>
      </c>
    </row>
    <row r="20" spans="2:6" s="3" customFormat="1" ht="13.5">
      <c r="B20" s="3" t="s">
        <v>100</v>
      </c>
      <c r="D20" s="23">
        <f>-'summary key info'!G63</f>
        <v>1722</v>
      </c>
      <c r="F20" s="23">
        <v>1674</v>
      </c>
    </row>
    <row r="21" spans="2:6" s="3" customFormat="1" ht="13.5">
      <c r="B21" s="3" t="s">
        <v>101</v>
      </c>
      <c r="D21" s="24">
        <f>-'summary key info'!G61</f>
        <v>-106</v>
      </c>
      <c r="F21" s="24">
        <v>-5</v>
      </c>
    </row>
    <row r="22" spans="2:6" s="3" customFormat="1" ht="13.5">
      <c r="B22" s="3" t="s">
        <v>67</v>
      </c>
      <c r="D22" s="30">
        <f>SUM(D14:D21)</f>
        <v>-4074.5</v>
      </c>
      <c r="E22" s="17"/>
      <c r="F22" s="30">
        <f>SUM(F14:F21)</f>
        <v>-5199</v>
      </c>
    </row>
    <row r="23" spans="4:6" s="3" customFormat="1" ht="13.5">
      <c r="D23" s="30"/>
      <c r="E23" s="17"/>
      <c r="F23" s="30"/>
    </row>
    <row r="24" spans="2:6" s="3" customFormat="1" ht="13.5">
      <c r="B24" s="3" t="s">
        <v>68</v>
      </c>
      <c r="D24" s="30"/>
      <c r="E24" s="17"/>
      <c r="F24" s="30"/>
    </row>
    <row r="25" spans="2:6" s="3" customFormat="1" ht="13.5">
      <c r="B25" s="3" t="s">
        <v>102</v>
      </c>
      <c r="D25" s="30">
        <f>-(('condensed balance sheets'!C19+'condensed balance sheets'!C20+'condensed balance sheets'!C21)-('condensed balance sheets'!E19+'condensed balance sheets'!E20+'condensed balance sheets'!E21))+1</f>
        <v>9322</v>
      </c>
      <c r="E25" s="17"/>
      <c r="F25" s="30">
        <v>-7140</v>
      </c>
    </row>
    <row r="26" spans="2:6" s="3" customFormat="1" ht="13.5">
      <c r="B26" s="3" t="s">
        <v>122</v>
      </c>
      <c r="D26" s="30">
        <f>-('condensed balance sheets'!C18+'condensed balance sheets'!C14-'condensed balance sheets'!E18-'condensed balance sheets'!E14)</f>
        <v>-3786</v>
      </c>
      <c r="E26" s="17"/>
      <c r="F26" s="30">
        <v>4271</v>
      </c>
    </row>
    <row r="27" spans="2:6" s="3" customFormat="1" ht="13.5">
      <c r="B27" s="3" t="s">
        <v>103</v>
      </c>
      <c r="D27" s="24">
        <f>('condensed balance sheets'!C27+'condensed balance sheets'!C28+'condensed balance sheets'!C44)-('condensed balance sheets'!E27+'condensed balance sheets'!E28+'condensed balance sheets'!E44)-260</f>
        <v>-2495</v>
      </c>
      <c r="E27" s="17"/>
      <c r="F27" s="24">
        <f>3377-659</f>
        <v>2718</v>
      </c>
    </row>
    <row r="28" spans="2:6" s="3" customFormat="1" ht="13.5">
      <c r="B28" s="3" t="s">
        <v>104</v>
      </c>
      <c r="D28" s="30">
        <f>SUM(D22:D27)</f>
        <v>-1033.5</v>
      </c>
      <c r="E28" s="17"/>
      <c r="F28" s="30">
        <f>SUM(F22:F27)</f>
        <v>-5350</v>
      </c>
    </row>
    <row r="29" spans="2:6" s="3" customFormat="1" ht="13.5">
      <c r="B29" s="3" t="s">
        <v>105</v>
      </c>
      <c r="D29" s="30">
        <v>-54</v>
      </c>
      <c r="E29" s="17"/>
      <c r="F29" s="30">
        <v>0</v>
      </c>
    </row>
    <row r="30" spans="2:6" s="3" customFormat="1" ht="13.5">
      <c r="B30" s="3" t="s">
        <v>106</v>
      </c>
      <c r="D30" s="30">
        <f>-D20</f>
        <v>-1722</v>
      </c>
      <c r="E30" s="17"/>
      <c r="F30" s="30">
        <v>-1101</v>
      </c>
    </row>
    <row r="31" spans="2:6" s="3" customFormat="1" ht="13.5">
      <c r="B31" s="3" t="s">
        <v>69</v>
      </c>
      <c r="D31" s="25">
        <f>SUM(D28:D30)</f>
        <v>-2809.5</v>
      </c>
      <c r="E31" s="17"/>
      <c r="F31" s="25">
        <f>SUM(F28:F30)</f>
        <v>-6451</v>
      </c>
    </row>
    <row r="32" spans="4:6" s="3" customFormat="1" ht="13.5">
      <c r="D32" s="30"/>
      <c r="E32" s="17"/>
      <c r="F32" s="30"/>
    </row>
    <row r="33" spans="1:6" s="3" customFormat="1" ht="13.5">
      <c r="A33" s="3" t="s">
        <v>70</v>
      </c>
      <c r="D33" s="30"/>
      <c r="E33" s="17"/>
      <c r="F33" s="30"/>
    </row>
    <row r="34" spans="2:6" s="3" customFormat="1" ht="13.5">
      <c r="B34" s="3" t="s">
        <v>107</v>
      </c>
      <c r="D34" s="30">
        <f>-D21</f>
        <v>106</v>
      </c>
      <c r="E34" s="17"/>
      <c r="F34" s="30">
        <f>-F21</f>
        <v>5</v>
      </c>
    </row>
    <row r="35" spans="2:6" s="3" customFormat="1" ht="13.5">
      <c r="B35" s="3" t="s">
        <v>108</v>
      </c>
      <c r="D35" s="30">
        <v>27.5</v>
      </c>
      <c r="E35" s="17"/>
      <c r="F35" s="30">
        <v>664</v>
      </c>
    </row>
    <row r="36" spans="2:6" s="3" customFormat="1" ht="13.5">
      <c r="B36" s="3" t="s">
        <v>109</v>
      </c>
      <c r="D36" s="36">
        <v>-3</v>
      </c>
      <c r="E36" s="17"/>
      <c r="F36" s="36">
        <v>-7</v>
      </c>
    </row>
    <row r="37" spans="2:6" s="3" customFormat="1" ht="13.5">
      <c r="B37" s="3" t="s">
        <v>136</v>
      </c>
      <c r="D37" s="25">
        <f>SUM(D34:D36)</f>
        <v>130.5</v>
      </c>
      <c r="E37" s="17"/>
      <c r="F37" s="25">
        <f>SUM(F34:F36)</f>
        <v>662</v>
      </c>
    </row>
    <row r="38" spans="4:6" s="3" customFormat="1" ht="13.5">
      <c r="D38" s="30"/>
      <c r="E38" s="17"/>
      <c r="F38" s="30"/>
    </row>
    <row r="39" spans="1:6" s="3" customFormat="1" ht="13.5">
      <c r="A39" s="3" t="s">
        <v>71</v>
      </c>
      <c r="D39" s="30"/>
      <c r="E39" s="17"/>
      <c r="F39" s="30"/>
    </row>
    <row r="40" spans="2:6" s="3" customFormat="1" ht="13.5">
      <c r="B40" s="3" t="s">
        <v>110</v>
      </c>
      <c r="D40" s="30">
        <v>1271</v>
      </c>
      <c r="E40" s="17"/>
      <c r="F40" s="30">
        <f>7542-3938</f>
        <v>3604</v>
      </c>
    </row>
    <row r="41" spans="2:6" s="3" customFormat="1" ht="13.5">
      <c r="B41" s="3" t="s">
        <v>111</v>
      </c>
      <c r="D41" s="30">
        <v>-13</v>
      </c>
      <c r="E41" s="17"/>
      <c r="F41" s="30">
        <v>-278</v>
      </c>
    </row>
    <row r="42" spans="2:6" s="3" customFormat="1" ht="13.5">
      <c r="B42" s="3" t="s">
        <v>137</v>
      </c>
      <c r="D42" s="25">
        <f>SUM(D40:D41)</f>
        <v>1258</v>
      </c>
      <c r="E42" s="17"/>
      <c r="F42" s="25">
        <f>SUM(F40:F41)</f>
        <v>3326</v>
      </c>
    </row>
    <row r="43" spans="4:6" s="3" customFormat="1" ht="13.5">
      <c r="D43" s="30"/>
      <c r="E43" s="17"/>
      <c r="F43" s="30"/>
    </row>
    <row r="44" spans="1:6" s="3" customFormat="1" ht="13.5">
      <c r="A44" s="3" t="s">
        <v>72</v>
      </c>
      <c r="D44" s="30">
        <f>D31+D37+D42</f>
        <v>-1421</v>
      </c>
      <c r="E44" s="17"/>
      <c r="F44" s="30">
        <f>F31+F37+F42</f>
        <v>-2463</v>
      </c>
    </row>
    <row r="45" spans="4:6" s="3" customFormat="1" ht="13.5">
      <c r="D45" s="30"/>
      <c r="E45" s="17"/>
      <c r="F45" s="30"/>
    </row>
    <row r="46" spans="1:6" s="3" customFormat="1" ht="13.5">
      <c r="A46" s="3" t="s">
        <v>73</v>
      </c>
      <c r="D46" s="30">
        <f>F48</f>
        <v>-15156</v>
      </c>
      <c r="E46" s="17"/>
      <c r="F46" s="30">
        <v>-12693</v>
      </c>
    </row>
    <row r="47" spans="4:6" s="3" customFormat="1" ht="13.5">
      <c r="D47" s="30"/>
      <c r="E47" s="17"/>
      <c r="F47" s="30"/>
    </row>
    <row r="48" spans="1:7" s="3" customFormat="1" ht="14.25" thickBot="1">
      <c r="A48" s="3" t="s">
        <v>97</v>
      </c>
      <c r="D48" s="29">
        <f>SUM(D44:D47)</f>
        <v>-16577</v>
      </c>
      <c r="E48" s="17"/>
      <c r="F48" s="29">
        <f>SUM(F44:F47)</f>
        <v>-15156</v>
      </c>
      <c r="G48" s="35"/>
    </row>
    <row r="49" spans="4:6" s="3" customFormat="1" ht="14.25" thickTop="1">
      <c r="D49" s="30"/>
      <c r="E49" s="17"/>
      <c r="F49" s="30"/>
    </row>
    <row r="50" s="3" customFormat="1" ht="13.5">
      <c r="D50" s="35"/>
    </row>
    <row r="51" s="3" customFormat="1" ht="13.5">
      <c r="A51" s="3" t="s">
        <v>74</v>
      </c>
    </row>
    <row r="52" s="3" customFormat="1" ht="13.5">
      <c r="A52" s="3" t="s">
        <v>116</v>
      </c>
    </row>
    <row r="53" s="3" customFormat="1" ht="13.5"/>
    <row r="54" s="3" customFormat="1" ht="13.5"/>
    <row r="55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D19" sqref="D19"/>
    </sheetView>
  </sheetViews>
  <sheetFormatPr defaultColWidth="9.140625" defaultRowHeight="12.75"/>
  <cols>
    <col min="1" max="1" width="39.28125" style="0" customWidth="1"/>
    <col min="2" max="2" width="9.7109375" style="0" customWidth="1"/>
    <col min="3" max="3" width="1.1484375" style="0" customWidth="1"/>
    <col min="4" max="4" width="11.57421875" style="0" customWidth="1"/>
    <col min="5" max="5" width="1.1484375" style="0" customWidth="1"/>
    <col min="6" max="6" width="11.421875" style="0" customWidth="1"/>
    <col min="7" max="7" width="15.8515625" style="0" customWidth="1"/>
  </cols>
  <sheetData>
    <row r="1" spans="1:6" ht="15">
      <c r="A1" s="12" t="s">
        <v>0</v>
      </c>
      <c r="F1" s="13" t="s">
        <v>84</v>
      </c>
    </row>
    <row r="2" ht="13.5">
      <c r="A2" s="6" t="s">
        <v>1</v>
      </c>
    </row>
    <row r="3" spans="1:6" s="11" customFormat="1" ht="13.5">
      <c r="A3" s="16" t="s">
        <v>129</v>
      </c>
      <c r="B3" s="15"/>
      <c r="C3" s="15"/>
      <c r="D3" s="15"/>
      <c r="E3" s="15"/>
      <c r="F3" s="15"/>
    </row>
    <row r="4" s="11" customFormat="1" ht="13.5"/>
    <row r="5" s="11" customFormat="1" ht="13.5"/>
    <row r="6" s="11" customFormat="1" ht="15">
      <c r="A6" s="2" t="s">
        <v>76</v>
      </c>
    </row>
    <row r="7" s="11" customFormat="1" ht="15">
      <c r="A7" s="2" t="s">
        <v>130</v>
      </c>
    </row>
    <row r="8" s="3" customFormat="1" ht="13.5"/>
    <row r="9" spans="2:6" s="3" customFormat="1" ht="14.25">
      <c r="B9" s="5"/>
      <c r="C9" s="5"/>
      <c r="D9" s="5" t="s">
        <v>79</v>
      </c>
      <c r="E9" s="5"/>
      <c r="F9" s="5"/>
    </row>
    <row r="10" spans="2:6" s="3" customFormat="1" ht="14.25">
      <c r="B10" s="5"/>
      <c r="C10" s="5"/>
      <c r="D10" s="5" t="s">
        <v>80</v>
      </c>
      <c r="E10" s="5"/>
      <c r="F10" s="5"/>
    </row>
    <row r="11" spans="2:6" s="3" customFormat="1" ht="14.25">
      <c r="B11" s="5"/>
      <c r="C11" s="5"/>
      <c r="D11" s="5" t="s">
        <v>94</v>
      </c>
      <c r="E11" s="5"/>
      <c r="F11" s="5"/>
    </row>
    <row r="12" spans="2:6" s="3" customFormat="1" ht="14.25">
      <c r="B12" s="5" t="s">
        <v>77</v>
      </c>
      <c r="C12" s="5"/>
      <c r="D12" s="5" t="s">
        <v>95</v>
      </c>
      <c r="E12" s="5"/>
      <c r="F12" s="5"/>
    </row>
    <row r="13" spans="2:6" s="3" customFormat="1" ht="14.25">
      <c r="B13" s="5" t="s">
        <v>78</v>
      </c>
      <c r="C13" s="5"/>
      <c r="D13" s="5" t="s">
        <v>96</v>
      </c>
      <c r="E13" s="5"/>
      <c r="F13" s="5" t="s">
        <v>81</v>
      </c>
    </row>
    <row r="14" spans="2:6" s="3" customFormat="1" ht="13.5">
      <c r="B14" s="8" t="s">
        <v>10</v>
      </c>
      <c r="C14" s="8"/>
      <c r="D14" s="8" t="s">
        <v>10</v>
      </c>
      <c r="E14" s="8"/>
      <c r="F14" s="8" t="s">
        <v>10</v>
      </c>
    </row>
    <row r="15" s="3" customFormat="1" ht="13.5">
      <c r="A15" s="21" t="s">
        <v>131</v>
      </c>
    </row>
    <row r="16" s="3" customFormat="1" ht="13.5">
      <c r="A16" s="21"/>
    </row>
    <row r="17" spans="1:6" s="3" customFormat="1" ht="13.5">
      <c r="A17" s="3" t="s">
        <v>120</v>
      </c>
      <c r="B17" s="23">
        <v>51000</v>
      </c>
      <c r="C17" s="23"/>
      <c r="D17" s="23">
        <f>'condensed balance sheets'!E37</f>
        <v>-10576</v>
      </c>
      <c r="E17" s="23"/>
      <c r="F17" s="23">
        <f>SUM(B17:D17)</f>
        <v>40424</v>
      </c>
    </row>
    <row r="18" spans="2:6" s="3" customFormat="1" ht="13.5">
      <c r="B18" s="23"/>
      <c r="C18" s="23"/>
      <c r="D18" s="23"/>
      <c r="E18" s="23"/>
      <c r="F18" s="23"/>
    </row>
    <row r="19" spans="1:6" s="3" customFormat="1" ht="13.5">
      <c r="A19" s="3" t="s">
        <v>82</v>
      </c>
      <c r="B19" s="23">
        <v>0</v>
      </c>
      <c r="C19" s="23"/>
      <c r="D19" s="23">
        <f>'condensed income statement'!G39</f>
        <v>-6816</v>
      </c>
      <c r="E19" s="23"/>
      <c r="F19" s="23">
        <f>SUM(B19:D19)</f>
        <v>-6816</v>
      </c>
    </row>
    <row r="20" spans="2:6" s="3" customFormat="1" ht="13.5">
      <c r="B20" s="23"/>
      <c r="C20" s="23"/>
      <c r="D20" s="23"/>
      <c r="E20" s="23"/>
      <c r="F20" s="23"/>
    </row>
    <row r="21" spans="1:6" s="3" customFormat="1" ht="14.25" thickBot="1">
      <c r="A21" s="3" t="s">
        <v>132</v>
      </c>
      <c r="B21" s="29">
        <f>SUM(B17:B20)</f>
        <v>51000</v>
      </c>
      <c r="C21" s="23"/>
      <c r="D21" s="29">
        <f>SUM(D17:D20)</f>
        <v>-17392</v>
      </c>
      <c r="E21" s="23"/>
      <c r="F21" s="29">
        <f>SUM(F17:F20)</f>
        <v>33608</v>
      </c>
    </row>
    <row r="22" s="3" customFormat="1" ht="14.25" thickTop="1"/>
    <row r="23" s="3" customFormat="1" ht="13.5"/>
    <row r="24" s="3" customFormat="1" ht="13.5"/>
    <row r="25" s="3" customFormat="1" ht="13.5">
      <c r="A25" s="21" t="s">
        <v>83</v>
      </c>
    </row>
    <row r="26" s="3" customFormat="1" ht="13.5">
      <c r="A26" s="21" t="s">
        <v>133</v>
      </c>
    </row>
    <row r="27" s="3" customFormat="1" ht="13.5"/>
    <row r="28" spans="1:6" s="3" customFormat="1" ht="13.5">
      <c r="A28" s="3" t="s">
        <v>121</v>
      </c>
      <c r="B28" s="23">
        <v>51000</v>
      </c>
      <c r="C28" s="23"/>
      <c r="D28" s="23">
        <v>-2400</v>
      </c>
      <c r="E28" s="23"/>
      <c r="F28" s="23">
        <f>SUM(B28:D28)</f>
        <v>48600</v>
      </c>
    </row>
    <row r="29" spans="2:6" s="3" customFormat="1" ht="13.5">
      <c r="B29" s="23"/>
      <c r="C29" s="23"/>
      <c r="D29" s="23"/>
      <c r="E29" s="23"/>
      <c r="F29" s="23"/>
    </row>
    <row r="30" spans="1:6" s="3" customFormat="1" ht="13.5">
      <c r="A30" s="3" t="s">
        <v>82</v>
      </c>
      <c r="B30" s="23">
        <v>0</v>
      </c>
      <c r="C30" s="23"/>
      <c r="D30" s="33">
        <f>'condensed income statement'!I39</f>
        <v>-8176</v>
      </c>
      <c r="E30" s="23"/>
      <c r="F30" s="23">
        <f>SUM(B30:D30)</f>
        <v>-8176</v>
      </c>
    </row>
    <row r="31" spans="2:6" s="3" customFormat="1" ht="13.5">
      <c r="B31" s="23"/>
      <c r="C31" s="23"/>
      <c r="D31" s="23"/>
      <c r="E31" s="23"/>
      <c r="F31" s="23"/>
    </row>
    <row r="32" spans="1:6" s="3" customFormat="1" ht="14.25" thickBot="1">
      <c r="A32" s="3" t="s">
        <v>134</v>
      </c>
      <c r="B32" s="29">
        <f>SUM(B28:B31)</f>
        <v>51000</v>
      </c>
      <c r="C32" s="23"/>
      <c r="D32" s="29">
        <f>SUM(D28:D31)</f>
        <v>-10576</v>
      </c>
      <c r="E32" s="23"/>
      <c r="F32" s="29">
        <f>SUM(F28:F31)</f>
        <v>40424</v>
      </c>
    </row>
    <row r="33" s="3" customFormat="1" ht="14.25" thickTop="1"/>
    <row r="34" s="3" customFormat="1" ht="13.5"/>
    <row r="35" s="3" customFormat="1" ht="13.5"/>
    <row r="36" s="3" customFormat="1" ht="13.5">
      <c r="A36" s="3" t="s">
        <v>114</v>
      </c>
    </row>
    <row r="37" s="3" customFormat="1" ht="13.5">
      <c r="A37" s="3" t="s">
        <v>117</v>
      </c>
    </row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 BIOSCIENCE BERHAD.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BIOSCIENCE BERHAD.</dc:creator>
  <cp:keywords/>
  <dc:description/>
  <cp:lastModifiedBy>Guest</cp:lastModifiedBy>
  <cp:lastPrinted>2004-02-12T08:33:30Z</cp:lastPrinted>
  <dcterms:created xsi:type="dcterms:W3CDTF">2002-10-31T04:06:00Z</dcterms:created>
  <dcterms:modified xsi:type="dcterms:W3CDTF">2004-02-24T06:23:33Z</dcterms:modified>
  <cp:category/>
  <cp:version/>
  <cp:contentType/>
  <cp:contentStatus/>
</cp:coreProperties>
</file>